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remy-daily.UTULSA\Dropbox (JHSI)\CAT Power Loss Testing\"/>
    </mc:Choice>
  </mc:AlternateContent>
  <bookViews>
    <workbookView xWindow="0" yWindow="0" windowWidth="38400" windowHeight="178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3" i="1"/>
  <c r="J42" i="1" l="1"/>
  <c r="J43" i="1"/>
  <c r="J41" i="1"/>
  <c r="E41" i="1"/>
  <c r="E42" i="1"/>
  <c r="E43" i="1"/>
  <c r="J40" i="1"/>
  <c r="E40" i="1"/>
  <c r="B40" i="1"/>
  <c r="B41" i="1"/>
  <c r="B42" i="1"/>
  <c r="B43" i="1"/>
  <c r="J35" i="1" l="1"/>
  <c r="J3" i="1"/>
  <c r="B32" i="1" l="1"/>
  <c r="B33" i="1"/>
  <c r="B34" i="1"/>
  <c r="B35" i="1"/>
  <c r="B36" i="1"/>
  <c r="B37" i="1"/>
  <c r="B38" i="1"/>
  <c r="B39" i="1"/>
  <c r="E32" i="1"/>
  <c r="E33" i="1"/>
  <c r="E34" i="1"/>
  <c r="E35" i="1"/>
  <c r="E36" i="1"/>
  <c r="E37" i="1"/>
  <c r="E38" i="1"/>
  <c r="E39" i="1"/>
  <c r="J39" i="1"/>
  <c r="J38" i="1"/>
  <c r="J37" i="1"/>
  <c r="J36" i="1"/>
  <c r="J34" i="1"/>
  <c r="J33" i="1"/>
  <c r="J32" i="1"/>
  <c r="J31" i="1"/>
  <c r="E31" i="1"/>
  <c r="B30" i="1"/>
  <c r="J30" i="1"/>
  <c r="E30" i="1"/>
  <c r="B29" i="1" l="1"/>
  <c r="B31" i="1"/>
  <c r="J29" i="1"/>
  <c r="E29" i="1"/>
  <c r="B28" i="1"/>
  <c r="J28" i="1"/>
  <c r="E28" i="1"/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E27" i="1"/>
  <c r="B27" i="1"/>
  <c r="E26" i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E13" i="1"/>
  <c r="B13" i="1"/>
  <c r="E12" i="1"/>
  <c r="B12" i="1"/>
  <c r="E11" i="1"/>
  <c r="B11" i="1"/>
  <c r="E10" i="1"/>
  <c r="B10" i="1"/>
  <c r="E9" i="1"/>
  <c r="B9" i="1"/>
  <c r="E8" i="1"/>
  <c r="B8" i="1"/>
  <c r="B5" i="1"/>
  <c r="B7" i="1"/>
  <c r="Q9" i="1"/>
  <c r="Q7" i="1"/>
  <c r="E7" i="1"/>
  <c r="E6" i="1"/>
  <c r="B6" i="1"/>
  <c r="Q5" i="1"/>
  <c r="E5" i="1"/>
  <c r="E4" i="1"/>
  <c r="B4" i="1"/>
  <c r="E3" i="1"/>
  <c r="B3" i="1"/>
</calcChain>
</file>

<file path=xl/sharedStrings.xml><?xml version="1.0" encoding="utf-8"?>
<sst xmlns="http://schemas.openxmlformats.org/spreadsheetml/2006/main" count="203" uniqueCount="77">
  <si>
    <t>Variables</t>
  </si>
  <si>
    <t>Constants</t>
  </si>
  <si>
    <t>Value</t>
  </si>
  <si>
    <t>Units</t>
  </si>
  <si>
    <t>Run Number</t>
  </si>
  <si>
    <t>Test Code</t>
  </si>
  <si>
    <t>ECM</t>
  </si>
  <si>
    <t>ECM PPM</t>
  </si>
  <si>
    <t>PPS</t>
  </si>
  <si>
    <t>Initial Speed (mph)</t>
  </si>
  <si>
    <t>NOTES</t>
  </si>
  <si>
    <t>File Name</t>
  </si>
  <si>
    <t>testDuration</t>
  </si>
  <si>
    <t>ms</t>
  </si>
  <si>
    <t>6NZ</t>
  </si>
  <si>
    <t>NO</t>
  </si>
  <si>
    <t>YES</t>
  </si>
  <si>
    <t>speedChangeStartTime</t>
  </si>
  <si>
    <t>CLpowerLossStartTime</t>
  </si>
  <si>
    <t>CLpowerLossDuration</t>
  </si>
  <si>
    <t>boostPressStartTime</t>
  </si>
  <si>
    <t>boostPressDuration</t>
  </si>
  <si>
    <t>appStartTime</t>
  </si>
  <si>
    <t>appDuration</t>
  </si>
  <si>
    <t>modFreq</t>
  </si>
  <si>
    <t>Hz</t>
  </si>
  <si>
    <t>ModAmp</t>
  </si>
  <si>
    <t>mph</t>
  </si>
  <si>
    <t>VSSTimeChangeStep</t>
  </si>
  <si>
    <t>20. Quick Stop Occurrence 8-28-2015 9-51-08 AM 6NZ11.505024</t>
  </si>
  <si>
    <t>21. Quick Stop Occurrence 8-27-2015 11-02-30 PM 6NZ10.505027</t>
  </si>
  <si>
    <t>22. Quick Stop Occurrence 8-27-2015 10-39-39 PM 6NZ10.755027</t>
  </si>
  <si>
    <t>23. Quick Stop Occurrence 8-27-2015 10-25-43 PM 6NZ11.005027</t>
  </si>
  <si>
    <t>24. Quick Stop Occurrence 8-27-2015 10-09-39 PM 6NZ11.255027</t>
  </si>
  <si>
    <t>25. Quick Stop Occurrence 8-27-2015 9-32-35 PM 6NZ11.55027</t>
  </si>
  <si>
    <t>19. Quick Stop Occurrence 8-28-2015 10-10-30 AM 6NZ11.255024</t>
  </si>
  <si>
    <t>18. Quick Stop Occurrence 8-28-2015 10-24-33 AM 6NZ11.005024</t>
  </si>
  <si>
    <t>17.1 Quick Stop Occurrence 8-28-2015 11-57-38 AM 6NZ10.755024</t>
  </si>
  <si>
    <t>16. Quick Stop Occurrence 8-28-2015 12-12-57 PM 6NZ10.505024</t>
  </si>
  <si>
    <t>15. Quick Stop Occurrence 8-28-2015 12-30-08 PM 6NZ11.505021</t>
  </si>
  <si>
    <t>14. Quick Stop Occurrence 8-28-2015 12-43-16 PM 6NZ11.255021</t>
  </si>
  <si>
    <t>13. Quick Stop Occurrence 8-28-2015 5-51-33 PM 6NZ11.005021</t>
  </si>
  <si>
    <t>12. Quick Stop Occurrence 8-28-2015 3-10-43 PM 6NZ10.755021</t>
  </si>
  <si>
    <t>11. Quick Stop Occurrence 8-28-2015 3-42-12 PM 6NZ10.505021</t>
  </si>
  <si>
    <t>10. Quick Stop Occurrence 8-28-2015 4-03-47 PM 6NZ11.505018</t>
  </si>
  <si>
    <t>9. Quick Stop Occurrence 8-28-2015 4-19-32 PM 6NZ11.255018</t>
  </si>
  <si>
    <t>8. Quick Stop Occurrence 8-28-2015- 5-05-19 PM 6NZ11.005018</t>
  </si>
  <si>
    <t>7. Quick Stop Occurrence 8-28-2015- 5-27-08 PM 6NZ10.755018</t>
  </si>
  <si>
    <t>6. Quick Stop Occurrence 8-29-2015- 6-51-58 AM 6NZ10.505018</t>
  </si>
  <si>
    <t>5. Quick Stop Occurrence 8-29-2015- 7-10-27 AM 6NZ11.505015</t>
  </si>
  <si>
    <t>4. Quick Stop Occurrence 8-29-2015- 7-21-07 AM 6NZ11.255015</t>
  </si>
  <si>
    <t>3. Quick Stop Occurrence 8-29-2015- 7-32-56 AM 6NZ11.005015</t>
  </si>
  <si>
    <t>2. Quick Stop Occurrence 8-29-2015- 7-53-29 AM 6NZ10.755015</t>
  </si>
  <si>
    <t>1. Quick Stop Occurrence 8-29-2015-8-27-37 AM 6NZ10.505015</t>
  </si>
  <si>
    <t>26. 6NZ17.855024</t>
  </si>
  <si>
    <t>27. 6NZ17.865024</t>
  </si>
  <si>
    <t>28. 6NZ17.875024</t>
  </si>
  <si>
    <t>BXS</t>
  </si>
  <si>
    <t>29. BXS10.755018</t>
  </si>
  <si>
    <t>35. BXS10.755024</t>
  </si>
  <si>
    <t>33. BXS11.005021</t>
  </si>
  <si>
    <t>31. BXS11.255018</t>
  </si>
  <si>
    <t>36. BXS11.005024</t>
  </si>
  <si>
    <t>37. BXS11.255024</t>
  </si>
  <si>
    <t>No J1939 traffic, ECM time 20 min less than PC</t>
  </si>
  <si>
    <t>No J1939 traffic, NO VSPY logs, RE-DO, ECM time 20 min less than PC</t>
  </si>
  <si>
    <t>1. Quick Stop Occurance 8-27-2015 10-42-34 am</t>
  </si>
  <si>
    <t>2. Quick Stop Occurance 8-27-2015 11-18-41 am</t>
  </si>
  <si>
    <t>4. Quick Stop Occurance 8-27-2015 12-28-02 am</t>
  </si>
  <si>
    <t>5. Quick Stop Occurance 8-27-2015 12-44-00 pm</t>
  </si>
  <si>
    <t>Power Loss Start Time (s)</t>
  </si>
  <si>
    <t>Power Loss Duration (ms)</t>
  </si>
  <si>
    <t>Quick Stop Rate (mph/s)</t>
  </si>
  <si>
    <t>VSS Freq. Change Step</t>
  </si>
  <si>
    <t>N/A</t>
  </si>
  <si>
    <t>CAT ET Success</t>
  </si>
  <si>
    <t>FLA Success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</si>
</sst>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2" borderId="0" xfId="0" applyFill="1"/>
    <xf numFmtId="0" fontId="0" fillId="3" borderId="0" xfId="0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0" fontId="0" fillId="3" borderId="0" xfId="0" applyNumberFormat="1" applyFill="1" applyAlignment="1">
      <alignment horizontal="center" vertical="center"/>
    </xf>
    <xf numFmtId="0" fontId="0" fillId="3" borderId="0" xfId="0" applyFill="1"/>
    <xf numFmtId="0" fontId="0" fillId="0" borderId="0" xfId="0" applyAlignment="1">
      <alignment horizontal="left" vertical="center"/>
    </xf>
    <xf numFmtId="0" fontId="0" fillId="3" borderId="0" xfId="0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abSelected="1" zoomScale="80" zoomScaleNormal="80" workbookViewId="0">
      <selection activeCell="M43" sqref="A2:M43"/>
    </sheetView>
  </sheetViews>
  <sheetFormatPr defaultRowHeight="15" x14ac:dyDescent="0.25"/>
  <cols>
    <col min="2" max="2" width="14.7109375" customWidth="1"/>
    <col min="3" max="3" width="6.5703125" customWidth="1"/>
    <col min="6" max="6" width="0" hidden="1" customWidth="1"/>
    <col min="12" max="13" width="9.140625" style="8"/>
    <col min="14" max="14" width="42.28515625" hidden="1" customWidth="1"/>
    <col min="15" max="15" width="57" bestFit="1" customWidth="1"/>
    <col min="16" max="16" width="22" bestFit="1" customWidth="1"/>
    <col min="17" max="17" width="7.140625" bestFit="1" customWidth="1"/>
    <col min="18" max="18" width="5.5703125" bestFit="1" customWidth="1"/>
  </cols>
  <sheetData>
    <row r="1" spans="1:18" ht="15.75" x14ac:dyDescent="0.25">
      <c r="A1" s="1" t="s">
        <v>0</v>
      </c>
      <c r="P1" s="1" t="s">
        <v>1</v>
      </c>
      <c r="Q1" s="1" t="s">
        <v>2</v>
      </c>
      <c r="R1" t="s">
        <v>3</v>
      </c>
    </row>
    <row r="2" spans="1:18" ht="60" x14ac:dyDescent="0.25">
      <c r="A2" s="2" t="s">
        <v>4</v>
      </c>
      <c r="B2" s="2" t="s">
        <v>5</v>
      </c>
      <c r="C2" s="2" t="s">
        <v>6</v>
      </c>
      <c r="D2" s="2" t="s">
        <v>7</v>
      </c>
      <c r="E2" s="2" t="s">
        <v>8</v>
      </c>
      <c r="G2" s="2" t="s">
        <v>70</v>
      </c>
      <c r="H2" s="2" t="s">
        <v>71</v>
      </c>
      <c r="I2" s="2" t="s">
        <v>9</v>
      </c>
      <c r="J2" s="2" t="s">
        <v>72</v>
      </c>
      <c r="K2" s="2" t="s">
        <v>73</v>
      </c>
      <c r="L2" s="2" t="s">
        <v>75</v>
      </c>
      <c r="M2" s="2" t="s">
        <v>76</v>
      </c>
      <c r="N2" s="2" t="s">
        <v>10</v>
      </c>
      <c r="O2" s="2" t="s">
        <v>11</v>
      </c>
      <c r="P2" s="2" t="s">
        <v>12</v>
      </c>
      <c r="Q2" s="2">
        <v>25000</v>
      </c>
      <c r="R2" s="2" t="s">
        <v>13</v>
      </c>
    </row>
    <row r="3" spans="1:18" x14ac:dyDescent="0.25">
      <c r="A3" s="3">
        <v>1</v>
      </c>
      <c r="B3" s="14" t="str">
        <f>CONCATENATE(C3,F3,I3,K3)</f>
        <v>6NZ10.55015</v>
      </c>
      <c r="C3" s="3" t="s">
        <v>14</v>
      </c>
      <c r="D3" s="3">
        <v>29541</v>
      </c>
      <c r="E3" s="3">
        <f t="shared" ref="E3:E29" si="0">D3/3600</f>
        <v>8.2058333333333326</v>
      </c>
      <c r="F3" s="5">
        <v>10.5</v>
      </c>
      <c r="G3" s="5">
        <f>F3-10</f>
        <v>0.5</v>
      </c>
      <c r="H3" s="3">
        <v>100</v>
      </c>
      <c r="I3" s="3">
        <v>50</v>
      </c>
      <c r="J3" s="3">
        <f>K3/10/(Q$12/1000)</f>
        <v>31.25</v>
      </c>
      <c r="K3" s="4">
        <v>15</v>
      </c>
      <c r="L3" s="7" t="s">
        <v>15</v>
      </c>
      <c r="M3" s="6" t="s">
        <v>16</v>
      </c>
      <c r="O3" t="s">
        <v>53</v>
      </c>
      <c r="P3" t="s">
        <v>17</v>
      </c>
      <c r="Q3">
        <v>10000</v>
      </c>
      <c r="R3" t="s">
        <v>13</v>
      </c>
    </row>
    <row r="4" spans="1:18" x14ac:dyDescent="0.25">
      <c r="A4" s="3">
        <v>2</v>
      </c>
      <c r="B4" s="14" t="str">
        <f>CONCATENATE(C4,F4,I4,K4)</f>
        <v>6NZ10.755015</v>
      </c>
      <c r="C4" s="3" t="s">
        <v>14</v>
      </c>
      <c r="D4" s="3">
        <v>29541</v>
      </c>
      <c r="E4" s="3">
        <f t="shared" si="0"/>
        <v>8.2058333333333326</v>
      </c>
      <c r="F4" s="5">
        <v>10.75</v>
      </c>
      <c r="G4" s="5">
        <f>F4-10</f>
        <v>0.75</v>
      </c>
      <c r="H4" s="3">
        <v>100</v>
      </c>
      <c r="I4" s="3">
        <v>50</v>
      </c>
      <c r="J4" s="3">
        <f t="shared" ref="J4:J28" si="1">K4/10/(Q$12/1000)</f>
        <v>31.25</v>
      </c>
      <c r="K4" s="4">
        <v>15</v>
      </c>
      <c r="L4" s="6" t="s">
        <v>15</v>
      </c>
      <c r="M4" s="6" t="s">
        <v>16</v>
      </c>
      <c r="O4" t="s">
        <v>52</v>
      </c>
      <c r="P4" t="s">
        <v>18</v>
      </c>
      <c r="Q4">
        <v>11000</v>
      </c>
      <c r="R4" t="s">
        <v>13</v>
      </c>
    </row>
    <row r="5" spans="1:18" x14ac:dyDescent="0.25">
      <c r="A5" s="3">
        <v>3</v>
      </c>
      <c r="B5" s="14" t="str">
        <f>CONCATENATE(C5,F5,I5,K5)</f>
        <v>6NZ115015</v>
      </c>
      <c r="C5" s="3" t="s">
        <v>14</v>
      </c>
      <c r="D5" s="3">
        <v>29541</v>
      </c>
      <c r="E5" s="3">
        <f t="shared" si="0"/>
        <v>8.2058333333333326</v>
      </c>
      <c r="F5" s="5">
        <v>11</v>
      </c>
      <c r="G5" s="5">
        <f>F5-10</f>
        <v>1</v>
      </c>
      <c r="H5" s="3">
        <v>100</v>
      </c>
      <c r="I5" s="3">
        <v>50</v>
      </c>
      <c r="J5" s="3">
        <f t="shared" si="1"/>
        <v>31.25</v>
      </c>
      <c r="K5" s="4">
        <v>15</v>
      </c>
      <c r="L5" s="6" t="s">
        <v>15</v>
      </c>
      <c r="M5" s="6" t="s">
        <v>16</v>
      </c>
      <c r="O5" t="s">
        <v>51</v>
      </c>
      <c r="P5" t="s">
        <v>19</v>
      </c>
      <c r="Q5">
        <f>Q2-Q4</f>
        <v>14000</v>
      </c>
      <c r="R5" t="s">
        <v>13</v>
      </c>
    </row>
    <row r="6" spans="1:18" x14ac:dyDescent="0.25">
      <c r="A6" s="3">
        <v>4</v>
      </c>
      <c r="B6" s="14" t="str">
        <f>CONCATENATE(C6,F6,I6,K6)</f>
        <v>6NZ11.255015</v>
      </c>
      <c r="C6" s="3" t="s">
        <v>14</v>
      </c>
      <c r="D6" s="3">
        <v>29541</v>
      </c>
      <c r="E6" s="3">
        <f t="shared" si="0"/>
        <v>8.2058333333333326</v>
      </c>
      <c r="F6" s="5">
        <v>11.25</v>
      </c>
      <c r="G6" s="5">
        <f>F6-10</f>
        <v>1.25</v>
      </c>
      <c r="H6" s="3">
        <v>100</v>
      </c>
      <c r="I6" s="3">
        <v>50</v>
      </c>
      <c r="J6" s="3">
        <f t="shared" si="1"/>
        <v>31.25</v>
      </c>
      <c r="K6" s="4">
        <v>15</v>
      </c>
      <c r="L6" s="6" t="s">
        <v>15</v>
      </c>
      <c r="M6" s="6" t="s">
        <v>16</v>
      </c>
      <c r="O6" t="s">
        <v>50</v>
      </c>
      <c r="P6" t="s">
        <v>20</v>
      </c>
      <c r="Q6">
        <v>12000</v>
      </c>
    </row>
    <row r="7" spans="1:18" x14ac:dyDescent="0.25">
      <c r="A7" s="3">
        <v>5</v>
      </c>
      <c r="B7" s="14" t="str">
        <f>CONCATENATE(C7,F7,I7,K7)</f>
        <v>6NZ11.55015</v>
      </c>
      <c r="C7" s="3" t="s">
        <v>14</v>
      </c>
      <c r="D7" s="3">
        <v>29541</v>
      </c>
      <c r="E7" s="3">
        <f t="shared" si="0"/>
        <v>8.2058333333333326</v>
      </c>
      <c r="F7" s="5">
        <v>11.5</v>
      </c>
      <c r="G7" s="5">
        <f>F7-10</f>
        <v>1.5</v>
      </c>
      <c r="H7" s="3">
        <v>100</v>
      </c>
      <c r="I7" s="3">
        <v>50</v>
      </c>
      <c r="J7" s="3">
        <f t="shared" si="1"/>
        <v>31.25</v>
      </c>
      <c r="K7" s="4">
        <v>15</v>
      </c>
      <c r="L7" s="6" t="s">
        <v>15</v>
      </c>
      <c r="M7" s="6" t="s">
        <v>16</v>
      </c>
      <c r="O7" t="s">
        <v>49</v>
      </c>
      <c r="P7" t="s">
        <v>21</v>
      </c>
      <c r="Q7">
        <f>Q2-Q6</f>
        <v>13000</v>
      </c>
    </row>
    <row r="8" spans="1:18" x14ac:dyDescent="0.25">
      <c r="A8" s="3">
        <v>6</v>
      </c>
      <c r="B8" s="14" t="str">
        <f>CONCATENATE(C8,F8,I8,K8)</f>
        <v>6NZ10.55018</v>
      </c>
      <c r="C8" s="3" t="s">
        <v>14</v>
      </c>
      <c r="D8" s="3">
        <v>29541</v>
      </c>
      <c r="E8" s="3">
        <f t="shared" si="0"/>
        <v>8.2058333333333326</v>
      </c>
      <c r="F8" s="5">
        <v>10.5</v>
      </c>
      <c r="G8" s="5">
        <f>F8-10</f>
        <v>0.5</v>
      </c>
      <c r="H8" s="3">
        <v>100</v>
      </c>
      <c r="I8" s="3">
        <v>50</v>
      </c>
      <c r="J8" s="3">
        <f t="shared" si="1"/>
        <v>37.5</v>
      </c>
      <c r="K8" s="4">
        <v>18</v>
      </c>
      <c r="L8" s="7" t="s">
        <v>15</v>
      </c>
      <c r="M8" s="6" t="s">
        <v>16</v>
      </c>
      <c r="O8" t="s">
        <v>48</v>
      </c>
      <c r="P8" t="s">
        <v>22</v>
      </c>
      <c r="Q8">
        <v>13000</v>
      </c>
    </row>
    <row r="9" spans="1:18" x14ac:dyDescent="0.25">
      <c r="A9" s="3">
        <v>7</v>
      </c>
      <c r="B9" s="14" t="str">
        <f>CONCATENATE(C9,F9,I9,K9)</f>
        <v>6NZ10.755018</v>
      </c>
      <c r="C9" s="3" t="s">
        <v>14</v>
      </c>
      <c r="D9" s="3">
        <v>29541</v>
      </c>
      <c r="E9" s="3">
        <f t="shared" si="0"/>
        <v>8.2058333333333326</v>
      </c>
      <c r="F9" s="5">
        <v>10.75</v>
      </c>
      <c r="G9" s="5">
        <f>F9-10</f>
        <v>0.75</v>
      </c>
      <c r="H9" s="3">
        <v>100</v>
      </c>
      <c r="I9" s="3">
        <v>50</v>
      </c>
      <c r="J9" s="3">
        <f t="shared" si="1"/>
        <v>37.5</v>
      </c>
      <c r="K9" s="4">
        <v>18</v>
      </c>
      <c r="L9" s="6" t="s">
        <v>15</v>
      </c>
      <c r="M9" s="6" t="s">
        <v>16</v>
      </c>
      <c r="O9" t="s">
        <v>47</v>
      </c>
      <c r="P9" t="s">
        <v>23</v>
      </c>
      <c r="Q9">
        <f>Q2-Q8</f>
        <v>12000</v>
      </c>
    </row>
    <row r="10" spans="1:18" x14ac:dyDescent="0.25">
      <c r="A10" s="3">
        <v>8</v>
      </c>
      <c r="B10" s="14" t="str">
        <f>CONCATENATE(C10,F10,I10,K10)</f>
        <v>6NZ115018</v>
      </c>
      <c r="C10" s="3" t="s">
        <v>14</v>
      </c>
      <c r="D10" s="3">
        <v>29541</v>
      </c>
      <c r="E10" s="3">
        <f t="shared" si="0"/>
        <v>8.2058333333333326</v>
      </c>
      <c r="F10" s="5">
        <v>11</v>
      </c>
      <c r="G10" s="5">
        <f>F10-10</f>
        <v>1</v>
      </c>
      <c r="H10" s="3">
        <v>100</v>
      </c>
      <c r="I10" s="3">
        <v>50</v>
      </c>
      <c r="J10" s="3">
        <f t="shared" si="1"/>
        <v>37.5</v>
      </c>
      <c r="K10" s="4">
        <v>18</v>
      </c>
      <c r="L10" s="6" t="s">
        <v>15</v>
      </c>
      <c r="M10" s="6" t="s">
        <v>16</v>
      </c>
      <c r="O10" t="s">
        <v>46</v>
      </c>
      <c r="P10" t="s">
        <v>24</v>
      </c>
      <c r="Q10">
        <v>0.2</v>
      </c>
      <c r="R10" t="s">
        <v>25</v>
      </c>
    </row>
    <row r="11" spans="1:18" x14ac:dyDescent="0.25">
      <c r="A11" s="3">
        <v>9</v>
      </c>
      <c r="B11" s="14" t="str">
        <f>CONCATENATE(C11,F11,I11,K11)</f>
        <v>6NZ11.255018</v>
      </c>
      <c r="C11" s="3" t="s">
        <v>14</v>
      </c>
      <c r="D11" s="3">
        <v>29541</v>
      </c>
      <c r="E11" s="3">
        <f t="shared" si="0"/>
        <v>8.2058333333333326</v>
      </c>
      <c r="F11" s="5">
        <v>11.25</v>
      </c>
      <c r="G11" s="5">
        <f>F11-10</f>
        <v>1.25</v>
      </c>
      <c r="H11" s="3">
        <v>100</v>
      </c>
      <c r="I11" s="3">
        <v>50</v>
      </c>
      <c r="J11" s="3">
        <f t="shared" si="1"/>
        <v>37.5</v>
      </c>
      <c r="K11" s="4">
        <v>18</v>
      </c>
      <c r="L11" s="6" t="s">
        <v>15</v>
      </c>
      <c r="M11" s="6" t="s">
        <v>16</v>
      </c>
      <c r="O11" t="s">
        <v>45</v>
      </c>
      <c r="P11" t="s">
        <v>26</v>
      </c>
      <c r="Q11">
        <v>5</v>
      </c>
      <c r="R11" t="s">
        <v>27</v>
      </c>
    </row>
    <row r="12" spans="1:18" x14ac:dyDescent="0.25">
      <c r="A12" s="3">
        <v>10</v>
      </c>
      <c r="B12" s="14" t="str">
        <f>CONCATENATE(C12,F12,I12,K12)</f>
        <v>6NZ11.55018</v>
      </c>
      <c r="C12" s="3" t="s">
        <v>14</v>
      </c>
      <c r="D12" s="3">
        <v>29541</v>
      </c>
      <c r="E12" s="3">
        <f t="shared" si="0"/>
        <v>8.2058333333333326</v>
      </c>
      <c r="F12" s="5">
        <v>11.5</v>
      </c>
      <c r="G12" s="5">
        <f>F12-10</f>
        <v>1.5</v>
      </c>
      <c r="H12" s="3">
        <v>100</v>
      </c>
      <c r="I12" s="3">
        <v>50</v>
      </c>
      <c r="J12" s="3">
        <f t="shared" si="1"/>
        <v>37.5</v>
      </c>
      <c r="K12" s="4">
        <v>18</v>
      </c>
      <c r="L12" s="6" t="s">
        <v>15</v>
      </c>
      <c r="M12" s="6" t="s">
        <v>16</v>
      </c>
      <c r="O12" t="s">
        <v>44</v>
      </c>
      <c r="P12" t="s">
        <v>28</v>
      </c>
      <c r="Q12">
        <v>48</v>
      </c>
      <c r="R12" t="s">
        <v>13</v>
      </c>
    </row>
    <row r="13" spans="1:18" x14ac:dyDescent="0.25">
      <c r="A13" s="3">
        <v>11</v>
      </c>
      <c r="B13" s="14" t="str">
        <f>CONCATENATE(C13,F13,I13,K13)</f>
        <v>6NZ10.55021</v>
      </c>
      <c r="C13" s="3" t="s">
        <v>14</v>
      </c>
      <c r="D13" s="3">
        <v>29541</v>
      </c>
      <c r="E13" s="3">
        <f t="shared" si="0"/>
        <v>8.2058333333333326</v>
      </c>
      <c r="F13" s="5">
        <v>10.5</v>
      </c>
      <c r="G13" s="5">
        <f>F13-10</f>
        <v>0.5</v>
      </c>
      <c r="H13" s="3">
        <v>100</v>
      </c>
      <c r="I13" s="3">
        <v>50</v>
      </c>
      <c r="J13" s="3">
        <f t="shared" si="1"/>
        <v>43.75</v>
      </c>
      <c r="K13" s="4">
        <v>21</v>
      </c>
      <c r="L13" s="7" t="s">
        <v>15</v>
      </c>
      <c r="M13" s="6" t="s">
        <v>16</v>
      </c>
      <c r="O13" t="s">
        <v>43</v>
      </c>
    </row>
    <row r="14" spans="1:18" x14ac:dyDescent="0.25">
      <c r="A14" s="3">
        <v>12</v>
      </c>
      <c r="B14" s="14" t="str">
        <f>CONCATENATE(C14,F14,I14,K14)</f>
        <v>6NZ10.755021</v>
      </c>
      <c r="C14" s="3" t="s">
        <v>14</v>
      </c>
      <c r="D14" s="3">
        <v>29541</v>
      </c>
      <c r="E14" s="3">
        <f t="shared" si="0"/>
        <v>8.2058333333333326</v>
      </c>
      <c r="F14" s="5">
        <v>10.75</v>
      </c>
      <c r="G14" s="5">
        <f>F14-10</f>
        <v>0.75</v>
      </c>
      <c r="H14" s="3">
        <v>100</v>
      </c>
      <c r="I14" s="3">
        <v>50</v>
      </c>
      <c r="J14" s="3">
        <f t="shared" si="1"/>
        <v>43.75</v>
      </c>
      <c r="K14" s="4">
        <v>21</v>
      </c>
      <c r="L14" s="6" t="s">
        <v>15</v>
      </c>
      <c r="M14" s="6" t="s">
        <v>16</v>
      </c>
      <c r="O14" t="s">
        <v>42</v>
      </c>
    </row>
    <row r="15" spans="1:18" x14ac:dyDescent="0.25">
      <c r="A15" s="3">
        <v>13</v>
      </c>
      <c r="B15" s="14" t="str">
        <f>CONCATENATE(C15,F15,I15,K15)</f>
        <v>6NZ115021</v>
      </c>
      <c r="C15" s="3" t="s">
        <v>14</v>
      </c>
      <c r="D15" s="3">
        <v>29541</v>
      </c>
      <c r="E15" s="3">
        <f t="shared" si="0"/>
        <v>8.2058333333333326</v>
      </c>
      <c r="F15" s="5">
        <v>11</v>
      </c>
      <c r="G15" s="5">
        <f>F15-10</f>
        <v>1</v>
      </c>
      <c r="H15" s="3">
        <v>100</v>
      </c>
      <c r="I15" s="3">
        <v>50</v>
      </c>
      <c r="J15" s="3">
        <f t="shared" si="1"/>
        <v>43.75</v>
      </c>
      <c r="K15" s="4">
        <v>21</v>
      </c>
      <c r="L15" s="6" t="s">
        <v>15</v>
      </c>
      <c r="M15" s="6" t="s">
        <v>16</v>
      </c>
      <c r="O15" t="s">
        <v>41</v>
      </c>
    </row>
    <row r="16" spans="1:18" x14ac:dyDescent="0.25">
      <c r="A16" s="3">
        <v>14</v>
      </c>
      <c r="B16" s="14" t="str">
        <f>CONCATENATE(C16,F16,I16,K16)</f>
        <v>6NZ11.255021</v>
      </c>
      <c r="C16" s="3" t="s">
        <v>14</v>
      </c>
      <c r="D16" s="3">
        <v>29541</v>
      </c>
      <c r="E16" s="3">
        <f t="shared" si="0"/>
        <v>8.2058333333333326</v>
      </c>
      <c r="F16" s="5">
        <v>11.25</v>
      </c>
      <c r="G16" s="5">
        <f>F16-10</f>
        <v>1.25</v>
      </c>
      <c r="H16" s="3">
        <v>100</v>
      </c>
      <c r="I16" s="3">
        <v>50</v>
      </c>
      <c r="J16" s="3">
        <f t="shared" si="1"/>
        <v>43.75</v>
      </c>
      <c r="K16" s="4">
        <v>21</v>
      </c>
      <c r="L16" s="6" t="s">
        <v>15</v>
      </c>
      <c r="M16" s="6" t="s">
        <v>16</v>
      </c>
      <c r="O16" t="s">
        <v>40</v>
      </c>
    </row>
    <row r="17" spans="1:15" x14ac:dyDescent="0.25">
      <c r="A17" s="3">
        <v>15</v>
      </c>
      <c r="B17" s="14" t="str">
        <f>CONCATENATE(C17,F17,I17,K17)</f>
        <v>6NZ11.55021</v>
      </c>
      <c r="C17" s="3" t="s">
        <v>14</v>
      </c>
      <c r="D17" s="3">
        <v>29541</v>
      </c>
      <c r="E17" s="3">
        <f t="shared" si="0"/>
        <v>8.2058333333333326</v>
      </c>
      <c r="F17" s="5">
        <v>11.5</v>
      </c>
      <c r="G17" s="5">
        <f>F17-10</f>
        <v>1.5</v>
      </c>
      <c r="H17" s="3">
        <v>100</v>
      </c>
      <c r="I17" s="3">
        <v>50</v>
      </c>
      <c r="J17" s="3">
        <f t="shared" si="1"/>
        <v>43.75</v>
      </c>
      <c r="K17" s="4">
        <v>21</v>
      </c>
      <c r="L17" s="6" t="s">
        <v>15</v>
      </c>
      <c r="M17" s="6" t="s">
        <v>16</v>
      </c>
      <c r="O17" t="s">
        <v>39</v>
      </c>
    </row>
    <row r="18" spans="1:15" x14ac:dyDescent="0.25">
      <c r="A18" s="3">
        <v>16</v>
      </c>
      <c r="B18" s="14" t="str">
        <f>CONCATENATE(C18,F18,I18,K18)</f>
        <v>6NZ10.55024</v>
      </c>
      <c r="C18" s="3" t="s">
        <v>14</v>
      </c>
      <c r="D18" s="3">
        <v>29541</v>
      </c>
      <c r="E18" s="3">
        <f t="shared" si="0"/>
        <v>8.2058333333333326</v>
      </c>
      <c r="F18" s="5">
        <v>10.5</v>
      </c>
      <c r="G18" s="5">
        <f>F18-10</f>
        <v>0.5</v>
      </c>
      <c r="H18" s="3">
        <v>100</v>
      </c>
      <c r="I18" s="3">
        <v>50</v>
      </c>
      <c r="J18" s="3">
        <f t="shared" si="1"/>
        <v>50</v>
      </c>
      <c r="K18" s="4">
        <v>24</v>
      </c>
      <c r="L18" s="7" t="s">
        <v>15</v>
      </c>
      <c r="M18" s="6" t="s">
        <v>16</v>
      </c>
      <c r="O18" t="s">
        <v>38</v>
      </c>
    </row>
    <row r="19" spans="1:15" x14ac:dyDescent="0.25">
      <c r="A19" s="3">
        <v>17</v>
      </c>
      <c r="B19" s="14" t="str">
        <f>CONCATENATE(C19,F19,I19,K19)</f>
        <v>6NZ10.755024</v>
      </c>
      <c r="C19" s="3" t="s">
        <v>14</v>
      </c>
      <c r="D19" s="3">
        <v>29541</v>
      </c>
      <c r="E19" s="3">
        <f t="shared" si="0"/>
        <v>8.2058333333333326</v>
      </c>
      <c r="F19" s="5">
        <v>10.75</v>
      </c>
      <c r="G19" s="5">
        <f>F19-10</f>
        <v>0.75</v>
      </c>
      <c r="H19" s="3">
        <v>100</v>
      </c>
      <c r="I19" s="3">
        <v>50</v>
      </c>
      <c r="J19" s="3">
        <f t="shared" si="1"/>
        <v>50</v>
      </c>
      <c r="K19" s="4">
        <v>24</v>
      </c>
      <c r="L19" s="6" t="s">
        <v>15</v>
      </c>
      <c r="M19" s="6" t="s">
        <v>16</v>
      </c>
      <c r="O19" t="s">
        <v>37</v>
      </c>
    </row>
    <row r="20" spans="1:15" x14ac:dyDescent="0.25">
      <c r="A20" s="3">
        <v>18</v>
      </c>
      <c r="B20" s="14" t="str">
        <f>CONCATENATE(C20,F20,I20,K20)</f>
        <v>6NZ115024</v>
      </c>
      <c r="C20" s="3" t="s">
        <v>14</v>
      </c>
      <c r="D20" s="3">
        <v>29541</v>
      </c>
      <c r="E20" s="3">
        <f t="shared" si="0"/>
        <v>8.2058333333333326</v>
      </c>
      <c r="F20" s="5">
        <v>11</v>
      </c>
      <c r="G20" s="5">
        <f>F20-10</f>
        <v>1</v>
      </c>
      <c r="H20" s="3">
        <v>100</v>
      </c>
      <c r="I20" s="3">
        <v>50</v>
      </c>
      <c r="J20" s="3">
        <f t="shared" si="1"/>
        <v>50</v>
      </c>
      <c r="K20" s="4">
        <v>24</v>
      </c>
      <c r="L20" s="6" t="s">
        <v>15</v>
      </c>
      <c r="M20" s="6" t="s">
        <v>16</v>
      </c>
      <c r="O20" t="s">
        <v>36</v>
      </c>
    </row>
    <row r="21" spans="1:15" x14ac:dyDescent="0.25">
      <c r="A21" s="3">
        <v>19</v>
      </c>
      <c r="B21" s="14" t="str">
        <f>CONCATENATE(C21,F21,I21,K21)</f>
        <v>6NZ11.255024</v>
      </c>
      <c r="C21" s="3" t="s">
        <v>14</v>
      </c>
      <c r="D21" s="3">
        <v>29541</v>
      </c>
      <c r="E21" s="3">
        <f t="shared" si="0"/>
        <v>8.2058333333333326</v>
      </c>
      <c r="F21" s="5">
        <v>11.25</v>
      </c>
      <c r="G21" s="5">
        <f>F21-10</f>
        <v>1.25</v>
      </c>
      <c r="H21" s="3">
        <v>100</v>
      </c>
      <c r="I21" s="3">
        <v>50</v>
      </c>
      <c r="J21" s="3">
        <f t="shared" si="1"/>
        <v>50</v>
      </c>
      <c r="K21" s="4">
        <v>24</v>
      </c>
      <c r="L21" s="6" t="s">
        <v>15</v>
      </c>
      <c r="M21" s="6" t="s">
        <v>16</v>
      </c>
      <c r="O21" t="s">
        <v>35</v>
      </c>
    </row>
    <row r="22" spans="1:15" x14ac:dyDescent="0.25">
      <c r="A22" s="3">
        <v>20</v>
      </c>
      <c r="B22" s="14" t="str">
        <f>CONCATENATE(C22,F22,I22,K22)</f>
        <v>6NZ11.55024</v>
      </c>
      <c r="C22" s="3" t="s">
        <v>14</v>
      </c>
      <c r="D22" s="3">
        <v>29541</v>
      </c>
      <c r="E22" s="3">
        <f t="shared" si="0"/>
        <v>8.2058333333333326</v>
      </c>
      <c r="F22" s="5">
        <v>11.5</v>
      </c>
      <c r="G22" s="5">
        <f>F22-10</f>
        <v>1.5</v>
      </c>
      <c r="H22" s="3">
        <v>100</v>
      </c>
      <c r="I22" s="3">
        <v>50</v>
      </c>
      <c r="J22" s="3">
        <f t="shared" si="1"/>
        <v>50</v>
      </c>
      <c r="K22" s="4">
        <v>24</v>
      </c>
      <c r="L22" s="6" t="s">
        <v>15</v>
      </c>
      <c r="M22" s="6" t="s">
        <v>16</v>
      </c>
      <c r="O22" t="s">
        <v>29</v>
      </c>
    </row>
    <row r="23" spans="1:15" x14ac:dyDescent="0.25">
      <c r="A23" s="3">
        <v>21</v>
      </c>
      <c r="B23" s="14" t="str">
        <f>CONCATENATE(C23,F23,I23,K23)</f>
        <v>6NZ10.55027</v>
      </c>
      <c r="C23" s="3" t="s">
        <v>14</v>
      </c>
      <c r="D23" s="3">
        <v>29541</v>
      </c>
      <c r="E23" s="3">
        <f t="shared" si="0"/>
        <v>8.2058333333333326</v>
      </c>
      <c r="F23" s="5">
        <v>10.5</v>
      </c>
      <c r="G23" s="5">
        <f>F23-10</f>
        <v>0.5</v>
      </c>
      <c r="H23" s="3">
        <v>100</v>
      </c>
      <c r="I23" s="3">
        <v>50</v>
      </c>
      <c r="J23" s="3">
        <f t="shared" si="1"/>
        <v>56.25</v>
      </c>
      <c r="K23" s="4">
        <v>27</v>
      </c>
      <c r="L23" s="7" t="s">
        <v>15</v>
      </c>
      <c r="M23" s="6" t="s">
        <v>16</v>
      </c>
      <c r="O23" t="s">
        <v>30</v>
      </c>
    </row>
    <row r="24" spans="1:15" x14ac:dyDescent="0.25">
      <c r="A24" s="3">
        <v>22</v>
      </c>
      <c r="B24" s="14" t="str">
        <f>CONCATENATE(C24,F24,I24,K24)</f>
        <v>6NZ10.755027</v>
      </c>
      <c r="C24" s="3" t="s">
        <v>14</v>
      </c>
      <c r="D24" s="3">
        <v>29541</v>
      </c>
      <c r="E24" s="3">
        <f t="shared" si="0"/>
        <v>8.2058333333333326</v>
      </c>
      <c r="F24" s="5">
        <v>10.75</v>
      </c>
      <c r="G24" s="5">
        <f>F24-10</f>
        <v>0.75</v>
      </c>
      <c r="H24" s="3">
        <v>100</v>
      </c>
      <c r="I24" s="3">
        <v>50</v>
      </c>
      <c r="J24" s="3">
        <f t="shared" si="1"/>
        <v>56.25</v>
      </c>
      <c r="K24" s="4">
        <v>27</v>
      </c>
      <c r="L24" s="6" t="s">
        <v>15</v>
      </c>
      <c r="M24" s="6" t="s">
        <v>16</v>
      </c>
      <c r="O24" t="s">
        <v>31</v>
      </c>
    </row>
    <row r="25" spans="1:15" x14ac:dyDescent="0.25">
      <c r="A25" s="3">
        <v>23</v>
      </c>
      <c r="B25" s="14" t="str">
        <f>CONCATENATE(C25,F25,I25,K25)</f>
        <v>6NZ115027</v>
      </c>
      <c r="C25" s="3" t="s">
        <v>14</v>
      </c>
      <c r="D25" s="3">
        <v>29541</v>
      </c>
      <c r="E25" s="3">
        <f t="shared" si="0"/>
        <v>8.2058333333333326</v>
      </c>
      <c r="F25" s="5">
        <v>11</v>
      </c>
      <c r="G25" s="5">
        <f>F25-10</f>
        <v>1</v>
      </c>
      <c r="H25" s="3">
        <v>100</v>
      </c>
      <c r="I25" s="3">
        <v>50</v>
      </c>
      <c r="J25" s="3">
        <f t="shared" si="1"/>
        <v>56.25</v>
      </c>
      <c r="K25" s="4">
        <v>27</v>
      </c>
      <c r="L25" s="6" t="s">
        <v>15</v>
      </c>
      <c r="M25" s="6" t="s">
        <v>16</v>
      </c>
      <c r="O25" t="s">
        <v>32</v>
      </c>
    </row>
    <row r="26" spans="1:15" x14ac:dyDescent="0.25">
      <c r="A26" s="3">
        <v>24</v>
      </c>
      <c r="B26" s="14" t="str">
        <f>CONCATENATE(C26,F26,I26,K26)</f>
        <v>6NZ11.255027</v>
      </c>
      <c r="C26" s="3" t="s">
        <v>14</v>
      </c>
      <c r="D26" s="3">
        <v>29541</v>
      </c>
      <c r="E26" s="3">
        <f t="shared" si="0"/>
        <v>8.2058333333333326</v>
      </c>
      <c r="F26" s="5">
        <v>11.25</v>
      </c>
      <c r="G26" s="5">
        <f>F26-10</f>
        <v>1.25</v>
      </c>
      <c r="H26" s="3">
        <v>100</v>
      </c>
      <c r="I26" s="3">
        <v>50</v>
      </c>
      <c r="J26" s="3">
        <f t="shared" si="1"/>
        <v>56.25</v>
      </c>
      <c r="K26" s="4">
        <v>27</v>
      </c>
      <c r="L26" s="6" t="s">
        <v>15</v>
      </c>
      <c r="M26" s="6" t="s">
        <v>16</v>
      </c>
      <c r="O26" t="s">
        <v>33</v>
      </c>
    </row>
    <row r="27" spans="1:15" x14ac:dyDescent="0.25">
      <c r="A27" s="3">
        <v>25</v>
      </c>
      <c r="B27" s="14" t="str">
        <f>CONCATENATE(C27,F27,I27,K27)</f>
        <v>6NZ11.55027</v>
      </c>
      <c r="C27" s="3" t="s">
        <v>14</v>
      </c>
      <c r="D27" s="3">
        <v>29541</v>
      </c>
      <c r="E27" s="3">
        <f t="shared" si="0"/>
        <v>8.2058333333333326</v>
      </c>
      <c r="F27" s="5">
        <v>11.5</v>
      </c>
      <c r="G27" s="5">
        <f>F27-10</f>
        <v>1.5</v>
      </c>
      <c r="H27" s="3">
        <v>100</v>
      </c>
      <c r="I27" s="3">
        <v>50</v>
      </c>
      <c r="J27" s="3">
        <f t="shared" si="1"/>
        <v>56.25</v>
      </c>
      <c r="K27" s="4">
        <v>27</v>
      </c>
      <c r="L27" s="6" t="s">
        <v>15</v>
      </c>
      <c r="M27" s="6" t="s">
        <v>16</v>
      </c>
      <c r="O27" t="s">
        <v>34</v>
      </c>
    </row>
    <row r="28" spans="1:15" x14ac:dyDescent="0.25">
      <c r="A28" s="6">
        <v>26</v>
      </c>
      <c r="B28" s="14" t="str">
        <f>CONCATENATE(C28,F28,I28,K28)</f>
        <v>6NZ17.855024</v>
      </c>
      <c r="C28" s="6" t="s">
        <v>14</v>
      </c>
      <c r="D28" s="6">
        <v>29541</v>
      </c>
      <c r="E28" s="6">
        <f t="shared" si="0"/>
        <v>8.2058333333333326</v>
      </c>
      <c r="F28" s="5">
        <v>17.850000000000001</v>
      </c>
      <c r="G28" s="5">
        <f>F28-10</f>
        <v>7.8500000000000014</v>
      </c>
      <c r="H28" s="6">
        <v>100</v>
      </c>
      <c r="I28" s="6">
        <v>50</v>
      </c>
      <c r="J28" s="6">
        <f t="shared" si="1"/>
        <v>50</v>
      </c>
      <c r="K28" s="7">
        <v>24</v>
      </c>
      <c r="L28" s="6" t="s">
        <v>15</v>
      </c>
      <c r="M28" s="6" t="s">
        <v>16</v>
      </c>
      <c r="O28" t="s">
        <v>54</v>
      </c>
    </row>
    <row r="29" spans="1:15" x14ac:dyDescent="0.25">
      <c r="A29" s="6">
        <v>27</v>
      </c>
      <c r="B29" s="14" t="str">
        <f>CONCATENATE(C29,F29,I29,K29)</f>
        <v>6NZ17.865024</v>
      </c>
      <c r="C29" s="6" t="s">
        <v>14</v>
      </c>
      <c r="D29" s="6">
        <v>29541</v>
      </c>
      <c r="E29" s="6">
        <f t="shared" si="0"/>
        <v>8.2058333333333326</v>
      </c>
      <c r="F29" s="5">
        <v>17.86</v>
      </c>
      <c r="G29" s="5">
        <f>F29-10</f>
        <v>7.8599999999999994</v>
      </c>
      <c r="H29" s="6">
        <v>100</v>
      </c>
      <c r="I29" s="6">
        <v>50</v>
      </c>
      <c r="J29" s="6">
        <f t="shared" ref="J29" si="2">K29/10/(Q$12/1000)</f>
        <v>50</v>
      </c>
      <c r="K29" s="7">
        <v>24</v>
      </c>
      <c r="L29" s="6" t="s">
        <v>15</v>
      </c>
      <c r="M29" s="6" t="s">
        <v>16</v>
      </c>
      <c r="O29" t="s">
        <v>55</v>
      </c>
    </row>
    <row r="30" spans="1:15" s="13" customFormat="1" x14ac:dyDescent="0.25">
      <c r="A30" s="10">
        <v>28</v>
      </c>
      <c r="B30" s="15" t="str">
        <f>CONCATENATE(C30,F30,I30,K30)</f>
        <v>6NZ17.875024</v>
      </c>
      <c r="C30" s="10" t="s">
        <v>14</v>
      </c>
      <c r="D30" s="10">
        <v>29541</v>
      </c>
      <c r="E30" s="10">
        <f t="shared" ref="E30:E31" si="3">D30/3600</f>
        <v>8.2058333333333326</v>
      </c>
      <c r="F30" s="11">
        <v>17.87</v>
      </c>
      <c r="G30" s="11">
        <f>F30-10</f>
        <v>7.870000000000001</v>
      </c>
      <c r="H30" s="10">
        <v>100</v>
      </c>
      <c r="I30" s="10">
        <v>50</v>
      </c>
      <c r="J30" s="10">
        <f t="shared" ref="J30:J43" si="4">K30/10/(Q$12/1000)</f>
        <v>50</v>
      </c>
      <c r="K30" s="12">
        <v>24</v>
      </c>
      <c r="L30" s="10" t="s">
        <v>16</v>
      </c>
      <c r="M30" s="10" t="s">
        <v>16</v>
      </c>
      <c r="O30" s="13" t="s">
        <v>56</v>
      </c>
    </row>
    <row r="31" spans="1:15" x14ac:dyDescent="0.25">
      <c r="A31" s="6">
        <v>29</v>
      </c>
      <c r="B31" s="14" t="str">
        <f>CONCATENATE(C31,F31,I31,K31)</f>
        <v>BXS10.755018</v>
      </c>
      <c r="C31" s="6" t="s">
        <v>57</v>
      </c>
      <c r="D31" s="6">
        <v>29082</v>
      </c>
      <c r="E31" s="6">
        <f t="shared" si="3"/>
        <v>8.0783333333333331</v>
      </c>
      <c r="F31" s="5">
        <v>10.75</v>
      </c>
      <c r="G31" s="5">
        <f>F31-10</f>
        <v>0.75</v>
      </c>
      <c r="H31" s="6">
        <v>100</v>
      </c>
      <c r="I31" s="6">
        <v>50</v>
      </c>
      <c r="J31" s="6">
        <f t="shared" si="4"/>
        <v>37.5</v>
      </c>
      <c r="K31" s="7">
        <v>18</v>
      </c>
      <c r="L31" s="6" t="s">
        <v>15</v>
      </c>
      <c r="M31" s="6" t="s">
        <v>16</v>
      </c>
      <c r="N31" t="s">
        <v>64</v>
      </c>
      <c r="O31" t="s">
        <v>58</v>
      </c>
    </row>
    <row r="32" spans="1:15" x14ac:dyDescent="0.25">
      <c r="A32" s="6">
        <v>30</v>
      </c>
      <c r="B32" s="14" t="str">
        <f>CONCATENATE(C32,F32,I32,K32)</f>
        <v>BXS115018</v>
      </c>
      <c r="C32" s="6" t="s">
        <v>57</v>
      </c>
      <c r="D32" s="6">
        <v>29083</v>
      </c>
      <c r="E32" s="6">
        <f t="shared" ref="E32:E43" si="5">D32/3600</f>
        <v>8.0786111111111119</v>
      </c>
      <c r="F32" s="5">
        <v>11</v>
      </c>
      <c r="G32" s="5">
        <f>F32-10</f>
        <v>1</v>
      </c>
      <c r="H32" s="6">
        <v>100</v>
      </c>
      <c r="I32" s="6">
        <v>50</v>
      </c>
      <c r="J32" s="6">
        <f t="shared" si="4"/>
        <v>37.5</v>
      </c>
      <c r="K32" s="7">
        <v>18</v>
      </c>
      <c r="L32" s="8" t="s">
        <v>74</v>
      </c>
      <c r="M32" s="8" t="s">
        <v>74</v>
      </c>
    </row>
    <row r="33" spans="1:15" x14ac:dyDescent="0.25">
      <c r="A33" s="6">
        <v>31</v>
      </c>
      <c r="B33" s="14" t="str">
        <f>CONCATENATE(C33,F33,I33,K33)</f>
        <v>BXS11.255018</v>
      </c>
      <c r="C33" s="6" t="s">
        <v>57</v>
      </c>
      <c r="D33" s="6">
        <v>29084</v>
      </c>
      <c r="E33" s="6">
        <f t="shared" si="5"/>
        <v>8.0788888888888888</v>
      </c>
      <c r="F33" s="5">
        <v>11.25</v>
      </c>
      <c r="G33" s="5">
        <f>F33-10</f>
        <v>1.25</v>
      </c>
      <c r="H33" s="6">
        <v>100</v>
      </c>
      <c r="I33" s="6">
        <v>50</v>
      </c>
      <c r="J33" s="6">
        <f t="shared" si="4"/>
        <v>37.5</v>
      </c>
      <c r="K33" s="7">
        <v>18</v>
      </c>
      <c r="L33" s="8" t="s">
        <v>15</v>
      </c>
      <c r="M33" s="8" t="s">
        <v>16</v>
      </c>
      <c r="N33" t="s">
        <v>64</v>
      </c>
      <c r="O33" t="s">
        <v>61</v>
      </c>
    </row>
    <row r="34" spans="1:15" x14ac:dyDescent="0.25">
      <c r="A34" s="6">
        <v>32</v>
      </c>
      <c r="B34" s="14" t="str">
        <f>CONCATENATE(C34,F34,I34,K34)</f>
        <v>BXS10.755021</v>
      </c>
      <c r="C34" s="6" t="s">
        <v>57</v>
      </c>
      <c r="D34" s="6">
        <v>29085</v>
      </c>
      <c r="E34" s="6">
        <f t="shared" si="5"/>
        <v>8.0791666666666675</v>
      </c>
      <c r="F34" s="5">
        <v>10.75</v>
      </c>
      <c r="G34" s="5">
        <f>F34-10</f>
        <v>0.75</v>
      </c>
      <c r="H34" s="6">
        <v>100</v>
      </c>
      <c r="I34" s="6">
        <v>50</v>
      </c>
      <c r="J34" s="6">
        <f t="shared" si="4"/>
        <v>43.75</v>
      </c>
      <c r="K34" s="7">
        <v>21</v>
      </c>
      <c r="L34" s="8" t="s">
        <v>74</v>
      </c>
      <c r="M34" s="8" t="s">
        <v>74</v>
      </c>
    </row>
    <row r="35" spans="1:15" x14ac:dyDescent="0.25">
      <c r="A35" s="6">
        <v>33</v>
      </c>
      <c r="B35" s="14" t="str">
        <f>CONCATENATE(C35,F35,I35,K35)</f>
        <v>BXS115021</v>
      </c>
      <c r="C35" s="6" t="s">
        <v>57</v>
      </c>
      <c r="D35" s="6">
        <v>29086</v>
      </c>
      <c r="E35" s="6">
        <f t="shared" si="5"/>
        <v>8.0794444444444444</v>
      </c>
      <c r="F35" s="5">
        <v>11</v>
      </c>
      <c r="G35" s="5">
        <f>F35-10</f>
        <v>1</v>
      </c>
      <c r="H35" s="6">
        <v>100</v>
      </c>
      <c r="I35" s="6">
        <v>50</v>
      </c>
      <c r="J35" s="6">
        <f>K35/10/(Q$12/1000)</f>
        <v>43.75</v>
      </c>
      <c r="K35" s="7">
        <v>21</v>
      </c>
      <c r="L35" s="8" t="s">
        <v>15</v>
      </c>
      <c r="M35" s="8" t="s">
        <v>16</v>
      </c>
      <c r="N35" t="s">
        <v>64</v>
      </c>
      <c r="O35" t="s">
        <v>60</v>
      </c>
    </row>
    <row r="36" spans="1:15" x14ac:dyDescent="0.25">
      <c r="A36" s="6">
        <v>34</v>
      </c>
      <c r="B36" s="14" t="str">
        <f>CONCATENATE(C36,F36,I36,K36)</f>
        <v>BXS11.255021</v>
      </c>
      <c r="C36" s="6" t="s">
        <v>57</v>
      </c>
      <c r="D36" s="6">
        <v>29087</v>
      </c>
      <c r="E36" s="6">
        <f t="shared" si="5"/>
        <v>8.0797222222222214</v>
      </c>
      <c r="F36" s="5">
        <v>11.25</v>
      </c>
      <c r="G36" s="5">
        <f>F36-10</f>
        <v>1.25</v>
      </c>
      <c r="H36" s="6">
        <v>100</v>
      </c>
      <c r="I36" s="6">
        <v>50</v>
      </c>
      <c r="J36" s="6">
        <f t="shared" si="4"/>
        <v>43.75</v>
      </c>
      <c r="K36" s="7">
        <v>21</v>
      </c>
      <c r="L36" s="8" t="s">
        <v>74</v>
      </c>
      <c r="M36" s="8" t="s">
        <v>74</v>
      </c>
    </row>
    <row r="37" spans="1:15" x14ac:dyDescent="0.25">
      <c r="A37" s="6">
        <v>35</v>
      </c>
      <c r="B37" s="14" t="str">
        <f>CONCATENATE(C37,F37,I37,K37)</f>
        <v>BXS10.755024</v>
      </c>
      <c r="C37" s="6" t="s">
        <v>57</v>
      </c>
      <c r="D37" s="6">
        <v>29088</v>
      </c>
      <c r="E37" s="6">
        <f t="shared" si="5"/>
        <v>8.08</v>
      </c>
      <c r="F37" s="5">
        <v>10.75</v>
      </c>
      <c r="G37" s="5">
        <f>F37-10</f>
        <v>0.75</v>
      </c>
      <c r="H37" s="6">
        <v>100</v>
      </c>
      <c r="I37" s="6">
        <v>50</v>
      </c>
      <c r="J37" s="6">
        <f t="shared" si="4"/>
        <v>50</v>
      </c>
      <c r="K37" s="7">
        <v>24</v>
      </c>
      <c r="L37" s="8" t="s">
        <v>15</v>
      </c>
      <c r="M37" s="8" t="s">
        <v>16</v>
      </c>
      <c r="N37" s="9" t="s">
        <v>65</v>
      </c>
      <c r="O37" t="s">
        <v>59</v>
      </c>
    </row>
    <row r="38" spans="1:15" x14ac:dyDescent="0.25">
      <c r="A38" s="6">
        <v>36</v>
      </c>
      <c r="B38" s="14" t="str">
        <f>CONCATENATE(C38,F38,I38,K38)</f>
        <v>BXS115024</v>
      </c>
      <c r="C38" s="6" t="s">
        <v>57</v>
      </c>
      <c r="D38" s="6">
        <v>29089</v>
      </c>
      <c r="E38" s="6">
        <f t="shared" si="5"/>
        <v>8.080277777777777</v>
      </c>
      <c r="F38" s="5">
        <v>11</v>
      </c>
      <c r="G38" s="5">
        <f>F38-10</f>
        <v>1</v>
      </c>
      <c r="H38" s="6">
        <v>100</v>
      </c>
      <c r="I38" s="6">
        <v>50</v>
      </c>
      <c r="J38" s="6">
        <f t="shared" si="4"/>
        <v>50</v>
      </c>
      <c r="K38" s="7">
        <v>24</v>
      </c>
      <c r="L38" s="8" t="s">
        <v>15</v>
      </c>
      <c r="M38" s="8" t="s">
        <v>16</v>
      </c>
      <c r="N38" t="s">
        <v>64</v>
      </c>
      <c r="O38" t="s">
        <v>62</v>
      </c>
    </row>
    <row r="39" spans="1:15" x14ac:dyDescent="0.25">
      <c r="A39" s="6">
        <v>37</v>
      </c>
      <c r="B39" s="14" t="str">
        <f>CONCATENATE(C39,F39,I39,K39)</f>
        <v>BXS11.255024</v>
      </c>
      <c r="C39" s="6" t="s">
        <v>57</v>
      </c>
      <c r="D39" s="6">
        <v>29090</v>
      </c>
      <c r="E39" s="6">
        <f t="shared" si="5"/>
        <v>8.0805555555555557</v>
      </c>
      <c r="F39" s="5">
        <v>11.25</v>
      </c>
      <c r="G39" s="5">
        <f>F39-10</f>
        <v>1.25</v>
      </c>
      <c r="H39" s="6">
        <v>100</v>
      </c>
      <c r="I39" s="6">
        <v>50</v>
      </c>
      <c r="J39" s="6">
        <f t="shared" si="4"/>
        <v>50</v>
      </c>
      <c r="K39" s="7">
        <v>24</v>
      </c>
      <c r="L39" s="8" t="s">
        <v>15</v>
      </c>
      <c r="M39" s="8" t="s">
        <v>16</v>
      </c>
      <c r="N39" t="s">
        <v>64</v>
      </c>
      <c r="O39" t="s">
        <v>63</v>
      </c>
    </row>
    <row r="40" spans="1:15" x14ac:dyDescent="0.25">
      <c r="A40" s="6">
        <v>38</v>
      </c>
      <c r="B40" s="14" t="str">
        <f>CONCATENATE(C40,F40,I40,K40)</f>
        <v>6NZ105048</v>
      </c>
      <c r="C40" s="6" t="s">
        <v>14</v>
      </c>
      <c r="D40" s="6">
        <v>29541</v>
      </c>
      <c r="E40" s="6">
        <f t="shared" si="5"/>
        <v>8.2058333333333326</v>
      </c>
      <c r="F40" s="5">
        <v>10</v>
      </c>
      <c r="G40" s="5">
        <f>F40-10</f>
        <v>0</v>
      </c>
      <c r="H40" s="6">
        <v>100</v>
      </c>
      <c r="I40" s="6">
        <v>50</v>
      </c>
      <c r="J40" s="6">
        <f t="shared" si="4"/>
        <v>100</v>
      </c>
      <c r="K40" s="7">
        <v>48</v>
      </c>
      <c r="L40" s="8" t="s">
        <v>15</v>
      </c>
      <c r="M40" s="8" t="s">
        <v>16</v>
      </c>
      <c r="O40" t="s">
        <v>66</v>
      </c>
    </row>
    <row r="41" spans="1:15" x14ac:dyDescent="0.25">
      <c r="A41" s="6">
        <v>39</v>
      </c>
      <c r="B41" s="14" t="str">
        <f>CONCATENATE(C41,F41,I41,K41)</f>
        <v>6NZ125048</v>
      </c>
      <c r="C41" s="6" t="s">
        <v>14</v>
      </c>
      <c r="D41" s="6">
        <v>29541</v>
      </c>
      <c r="E41" s="6">
        <f t="shared" si="5"/>
        <v>8.2058333333333326</v>
      </c>
      <c r="F41" s="5">
        <v>12</v>
      </c>
      <c r="G41" s="5">
        <f>F41-10</f>
        <v>2</v>
      </c>
      <c r="H41" s="6">
        <v>100</v>
      </c>
      <c r="I41" s="6">
        <v>50</v>
      </c>
      <c r="J41" s="6">
        <f t="shared" si="4"/>
        <v>100</v>
      </c>
      <c r="K41" s="7">
        <v>48</v>
      </c>
      <c r="L41" s="8" t="s">
        <v>15</v>
      </c>
      <c r="M41" s="8" t="s">
        <v>16</v>
      </c>
      <c r="O41" t="s">
        <v>67</v>
      </c>
    </row>
    <row r="42" spans="1:15" x14ac:dyDescent="0.25">
      <c r="A42" s="6">
        <v>40</v>
      </c>
      <c r="B42" s="14" t="str">
        <f>CONCATENATE(C42,F42,I42,K42)</f>
        <v>6NZ12.55048</v>
      </c>
      <c r="C42" s="6" t="s">
        <v>14</v>
      </c>
      <c r="D42" s="6">
        <v>29541</v>
      </c>
      <c r="E42" s="6">
        <f t="shared" si="5"/>
        <v>8.2058333333333326</v>
      </c>
      <c r="F42" s="5">
        <v>12.5</v>
      </c>
      <c r="G42" s="5">
        <f>F42-10</f>
        <v>2.5</v>
      </c>
      <c r="H42" s="6">
        <v>100</v>
      </c>
      <c r="I42" s="6">
        <v>50</v>
      </c>
      <c r="J42" s="6">
        <f t="shared" si="4"/>
        <v>100</v>
      </c>
      <c r="K42" s="7">
        <v>48</v>
      </c>
      <c r="L42" s="8" t="s">
        <v>15</v>
      </c>
      <c r="M42" s="8" t="s">
        <v>16</v>
      </c>
      <c r="O42" t="s">
        <v>68</v>
      </c>
    </row>
    <row r="43" spans="1:15" x14ac:dyDescent="0.25">
      <c r="A43" s="6">
        <v>41</v>
      </c>
      <c r="B43" s="14" t="str">
        <f>CONCATENATE(C43,F43,I43,K43)</f>
        <v>6NZ11.55048</v>
      </c>
      <c r="C43" s="6" t="s">
        <v>14</v>
      </c>
      <c r="D43" s="6">
        <v>29541</v>
      </c>
      <c r="E43" s="6">
        <f t="shared" si="5"/>
        <v>8.2058333333333326</v>
      </c>
      <c r="F43" s="5">
        <v>11.5</v>
      </c>
      <c r="G43" s="5">
        <f>F43-10</f>
        <v>1.5</v>
      </c>
      <c r="H43" s="6">
        <v>100</v>
      </c>
      <c r="I43" s="6">
        <v>50</v>
      </c>
      <c r="J43" s="6">
        <f t="shared" si="4"/>
        <v>100</v>
      </c>
      <c r="K43" s="7">
        <v>48</v>
      </c>
      <c r="L43" s="8" t="s">
        <v>15</v>
      </c>
      <c r="M43" s="8" t="s">
        <v>16</v>
      </c>
      <c r="O43" t="s">
        <v>69</v>
      </c>
    </row>
    <row r="44" spans="1:15" x14ac:dyDescent="0.25">
      <c r="A44" s="6"/>
      <c r="B44" s="14"/>
      <c r="C44" s="6"/>
      <c r="D44" s="6"/>
      <c r="E44" s="6"/>
      <c r="H44" s="6"/>
      <c r="I44" s="6"/>
      <c r="J44" s="6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Amila</dc:creator>
  <cp:lastModifiedBy>Daily, Jeremy</cp:lastModifiedBy>
  <dcterms:created xsi:type="dcterms:W3CDTF">2015-08-27T00:25:41Z</dcterms:created>
  <dcterms:modified xsi:type="dcterms:W3CDTF">2016-02-02T14:17:26Z</dcterms:modified>
</cp:coreProperties>
</file>